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M_ntb\Desktop\V\MŠ_Mánesova\rozpočty excel\"/>
    </mc:Choice>
  </mc:AlternateContent>
  <xr:revisionPtr revIDLastSave="0" documentId="8_{A7810069-1810-4370-BC1D-DA836B87D323}" xr6:coauthVersionLast="47" xr6:coauthVersionMax="47" xr10:uidLastSave="{00000000-0000-0000-0000-000000000000}"/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Pol'!$A$1:$U$45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H39" i="1" s="1"/>
  <c r="H40" i="1" s="1"/>
  <c r="G35" i="12"/>
  <c r="AC35" i="12"/>
  <c r="AD35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3" i="12"/>
  <c r="G13" i="12" s="1"/>
  <c r="I13" i="12"/>
  <c r="I12" i="12" s="1"/>
  <c r="K13" i="12"/>
  <c r="K12" i="12" s="1"/>
  <c r="O13" i="12"/>
  <c r="O12" i="12" s="1"/>
  <c r="Q13" i="12"/>
  <c r="Q12" i="12" s="1"/>
  <c r="U13" i="12"/>
  <c r="U12" i="12" s="1"/>
  <c r="G14" i="12"/>
  <c r="F15" i="12"/>
  <c r="G15" i="12"/>
  <c r="M15" i="12" s="1"/>
  <c r="I15" i="12"/>
  <c r="I14" i="12" s="1"/>
  <c r="K15" i="12"/>
  <c r="K14" i="12" s="1"/>
  <c r="O15" i="12"/>
  <c r="O14" i="12" s="1"/>
  <c r="Q15" i="12"/>
  <c r="Q14" i="12" s="1"/>
  <c r="U15" i="12"/>
  <c r="U14" i="12" s="1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G28" i="12"/>
  <c r="F29" i="12"/>
  <c r="G29" i="12"/>
  <c r="I29" i="12"/>
  <c r="I28" i="12" s="1"/>
  <c r="K29" i="12"/>
  <c r="K28" i="12" s="1"/>
  <c r="M29" i="12"/>
  <c r="M28" i="12" s="1"/>
  <c r="O29" i="12"/>
  <c r="O28" i="12" s="1"/>
  <c r="Q29" i="12"/>
  <c r="Q28" i="12" s="1"/>
  <c r="U29" i="12"/>
  <c r="U28" i="12" s="1"/>
  <c r="F30" i="12"/>
  <c r="G30" i="12"/>
  <c r="I30" i="12"/>
  <c r="K30" i="12"/>
  <c r="M30" i="12"/>
  <c r="O30" i="12"/>
  <c r="Q30" i="12"/>
  <c r="U30" i="12"/>
  <c r="F31" i="12"/>
  <c r="G31" i="12"/>
  <c r="I31" i="12"/>
  <c r="K31" i="12"/>
  <c r="M31" i="12"/>
  <c r="O31" i="12"/>
  <c r="Q31" i="12"/>
  <c r="U31" i="12"/>
  <c r="F32" i="12"/>
  <c r="G32" i="12"/>
  <c r="I32" i="12"/>
  <c r="K32" i="12"/>
  <c r="M32" i="12"/>
  <c r="O32" i="12"/>
  <c r="Q32" i="12"/>
  <c r="U32" i="12"/>
  <c r="F33" i="12"/>
  <c r="G33" i="12"/>
  <c r="I33" i="12"/>
  <c r="K33" i="12"/>
  <c r="M33" i="12"/>
  <c r="O33" i="12"/>
  <c r="Q33" i="12"/>
  <c r="U33" i="12"/>
  <c r="I20" i="1"/>
  <c r="I19" i="1"/>
  <c r="I18" i="1"/>
  <c r="I17" i="1"/>
  <c r="I16" i="1"/>
  <c r="G27" i="1"/>
  <c r="F40" i="1"/>
  <c r="G23" i="1" s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I51" i="1" l="1"/>
  <c r="G24" i="1"/>
  <c r="G29" i="1" s="1"/>
  <c r="G28" i="1"/>
  <c r="M14" i="12"/>
  <c r="M13" i="12"/>
  <c r="M12" i="12" s="1"/>
  <c r="G12" i="12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<sst xmlns="http://schemas.openxmlformats.org/spreadsheetml/2006/main" count="241" uniqueCount="151">
  <si>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</si>
  <si>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</si>
  <si>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</si>
  <si>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</si>
  <si>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</si>
  <si>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</si>
  <si>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</si>
  <si>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</si>
  <si>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</si>
  <si>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</si>
  <si>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</si>
  <si>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</si>
  <si>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</si>
  <si>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</si>
  <si>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</si>
  <si>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</si>
  <si>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</si>
  <si>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</si>
  <si>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</si>
  <si>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</si>
  <si>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</si>
  <si>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</si>
  <si>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</si>
  <si>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</si>
  <si>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</si>
  <si>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</si>
  <si>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</si>
  <si>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</si>
  <si>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</si>
  <si>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</si>
  <si>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</si>
  <si>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</si>
  <si>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</si>
  <si>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</si>
  <si>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</si>
  <si>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</si>
  <si>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</si>
  <si>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</si>
  <si>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</si>
  <si>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</si>
  <si>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</si>
  <si>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</si>
  <si>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</si>
  <si>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</si>
  <si>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</si>
  <si>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16 - 23 - Mateřská škola Mánesova - výměna rozvodů topení Objekt D</t>
  </si>
  <si>
    <t>Město Kroměříž</t>
  </si>
  <si>
    <t>Velké náměstí 115/1</t>
  </si>
  <si>
    <t>Kroměříž</t>
  </si>
  <si>
    <t>76701</t>
  </si>
  <si>
    <t>00287351</t>
  </si>
  <si>
    <t>CZ00287351</t>
  </si>
  <si>
    <t>Bc. Jaroslav Mrhálek</t>
  </si>
  <si>
    <t>4</t>
  </si>
  <si>
    <t>Kostelany</t>
  </si>
  <si>
    <t>09409742</t>
  </si>
  <si>
    <t>Rozpočet</t>
  </si>
  <si>
    <t>Celkem za stavbu</t>
  </si>
  <si>
    <t>CZK</t>
  </si>
  <si>
    <t>Rekapitulace dílů</t>
  </si>
  <si>
    <t>Typ dílu</t>
  </si>
  <si>
    <t>97</t>
  </si>
  <si>
    <t>Prorážení otvorů</t>
  </si>
  <si>
    <t>713</t>
  </si>
  <si>
    <t>Izolace tepelné</t>
  </si>
  <si>
    <t>733</t>
  </si>
  <si>
    <t>Rozvod potrubí</t>
  </si>
  <si>
    <t>734</t>
  </si>
  <si>
    <t>Armatury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</si>
  <si>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</si>
  <si>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</si>
  <si>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</si>
  <si>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</si>
  <si>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</si>
  <si>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</si>
  <si>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</si>
  <si>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</si>
  <si>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</si>
  <si>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</si>
  <si>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</si>
  <si>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</si>
  <si>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</si>
  <si>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</si>
  <si>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</si>
  <si>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</si>
  <si>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</si>
  <si>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</si>
  <si>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</si>
  <si>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</si>
  <si>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</si>
  <si>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</si>
  <si>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</si>
  <si>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</si>
  <si>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</si>
  <si>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</si>
  <si>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</si>
  <si>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</si>
  <si>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</si>
  <si>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979081111R00</t>
  </si>
  <si>
    <t>Odvoz suti a vybour. hmot na skládku do 1 km</t>
  </si>
  <si>
    <t>t</t>
  </si>
  <si>
    <t>POL1_0</t>
  </si>
  <si>
    <t>979081121R00</t>
  </si>
  <si>
    <t>Příplatek k odvozu za každý další 1 km</t>
  </si>
  <si>
    <t>979086213R00</t>
  </si>
  <si>
    <t>Nakládání vybouraných hmot na dopravní prostředek</t>
  </si>
  <si>
    <t>713400821R00</t>
  </si>
  <si>
    <t>Odstranění izolačních pásů  potrubí</t>
  </si>
  <si>
    <t>m2</t>
  </si>
  <si>
    <t>733191823R00</t>
  </si>
  <si>
    <t>Odřezání třmenových držáků potrubí do D 76</t>
  </si>
  <si>
    <t>kus</t>
  </si>
  <si>
    <t>733110808R00</t>
  </si>
  <si>
    <t>Demontáž potrubí ocelového závitového do DN 32-50</t>
  </si>
  <si>
    <t>m</t>
  </si>
  <si>
    <t>733110810R00</t>
  </si>
  <si>
    <t>Demontáž potrubí ocelového závitového do DN 50-80</t>
  </si>
  <si>
    <t>733151118R00</t>
  </si>
  <si>
    <t>Potrubí ocel. vně pozink. Geberit Mapress D 54x1,5</t>
  </si>
  <si>
    <t>733151119R00</t>
  </si>
  <si>
    <t>Potrubí ocel. vně pozink. Geberit Mapress D 76x2,0</t>
  </si>
  <si>
    <t>R</t>
  </si>
  <si>
    <t>Minerální izolace 54x30</t>
  </si>
  <si>
    <t>Minerální izolace 76x30</t>
  </si>
  <si>
    <t>722182004R00</t>
  </si>
  <si>
    <t>Montáž tepelné izolace skruží na potrubí přímé, DN 40 mm, samolepicí spoj</t>
  </si>
  <si>
    <t>722182006RT1</t>
  </si>
  <si>
    <t>Montáž tepelné izolace skruží na potrubí přímé, DN 80 mm, samolepicí spoj, samolepicí spoj nebo rychlouzávěr</t>
  </si>
  <si>
    <t>733190225R00</t>
  </si>
  <si>
    <t>Tlaková zkouška ocelového hladkého potrubí D 89</t>
  </si>
  <si>
    <t>Upravená voda pro topný systém</t>
  </si>
  <si>
    <t>litr</t>
  </si>
  <si>
    <t>733890801R00</t>
  </si>
  <si>
    <t>Přemístění vybouraných hmot - potrubí, H do 6 m</t>
  </si>
  <si>
    <t>998733101R00</t>
  </si>
  <si>
    <t>Přesun hmot pro rozvody potrubí, výšky do 6 m</t>
  </si>
  <si>
    <t>734263326R00</t>
  </si>
  <si>
    <t>Šroubení topenářské, rohové, IVAR.SP 604 DN 40</t>
  </si>
  <si>
    <t>734233114R00</t>
  </si>
  <si>
    <t>Kohout kulový, vnitř.-vnitř.z. IVAR PERFECTA DN 32</t>
  </si>
  <si>
    <t>734233115R00</t>
  </si>
  <si>
    <t>Kohout kulový, vnitř.-vnitř.z. IVAR PERFECTA DN 40</t>
  </si>
  <si>
    <t>734291113R00</t>
  </si>
  <si>
    <t>Kohouty plnící a vypouštěcí G 1/2</t>
  </si>
  <si>
    <t>998734101R00</t>
  </si>
  <si>
    <t>Přesun hmot pro armatury, výšky do 6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</si>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</sst>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DEMO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 t="s">
        <v>51</v>
      </c>
      <c r="J6" s="11"/>
    </row>
    <row r="7" spans="1:15" ht="15.75" customHeight="1" x14ac:dyDescent="0.2">
      <c r="A7" s="4"/>
      <c r="B7" s="40"/>
      <c r="C7" s="122" t="s">
        <v>49</v>
      </c>
      <c r="D7" s="104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52</v>
      </c>
      <c r="E11" s="123"/>
      <c r="F11" s="123"/>
      <c r="G11" s="123"/>
      <c r="H11" s="27" t="s">
        <v>33</v>
      </c>
      <c r="I11" s="127" t="s">
        <v>55</v>
      </c>
      <c r="J11" s="11"/>
    </row>
    <row r="12" spans="1:15" ht="15.75" customHeight="1" x14ac:dyDescent="0.2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49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SUMIF(F47:F50,A16,I47:I50)+SUMIF(F47:F50,"PSU",I47:I50)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SUMIF(F47:F50,A17,I47:I50)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SUMIF(F47:F50,A18,I47:I50)</f>
        <v>0</v>
      </c>
      <c r="J18" s="82"/>
    </row>
    <row r="19" spans="1:10" ht="23.25" customHeight="1" x14ac:dyDescent="0.2">
      <c r="A19" s="192" t="s">
        <v>69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SUMIF(F47:F50,A19,I47:I50)</f>
        <v>0</v>
      </c>
      <c r="J19" s="82"/>
    </row>
    <row r="20" spans="1:10" ht="23.25" customHeight="1" x14ac:dyDescent="0.2">
      <c r="A20" s="192" t="s">
        <v>70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SUMIF(F47:F50,A20,I47:I50)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45348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56</v>
      </c>
      <c r="C39" s="137" t="s">
        <v>45</v>
      </c>
      <c r="D39" s="138"/>
      <c r="E39" s="138"/>
      <c r="F39" s="146">
        <f>'Rozpočet Pol'!AC35</f>
        <v>0</v>
      </c>
      <c r="G39" s="147">
        <f>'Rozpočet Pol'!AD35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57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59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60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61</v>
      </c>
      <c r="C47" s="174" t="s">
        <v>62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63</v>
      </c>
      <c r="C48" s="164" t="s">
        <v>64</v>
      </c>
      <c r="D48" s="166"/>
      <c r="E48" s="166"/>
      <c r="F48" s="182" t="s">
        <v>24</v>
      </c>
      <c r="G48" s="183"/>
      <c r="H48" s="183"/>
      <c r="I48" s="184">
        <f>'Rozpočet Pol'!G12</f>
        <v>0</v>
      </c>
      <c r="J48" s="184"/>
    </row>
    <row r="49" spans="1:10" ht="25.5" customHeight="1" x14ac:dyDescent="0.2">
      <c r="A49" s="162"/>
      <c r="B49" s="165" t="s">
        <v>65</v>
      </c>
      <c r="C49" s="164" t="s">
        <v>66</v>
      </c>
      <c r="D49" s="166"/>
      <c r="E49" s="166"/>
      <c r="F49" s="182" t="s">
        <v>24</v>
      </c>
      <c r="G49" s="183"/>
      <c r="H49" s="183"/>
      <c r="I49" s="184">
        <f>'Rozpočet Pol'!G14</f>
        <v>0</v>
      </c>
      <c r="J49" s="184"/>
    </row>
    <row r="50" spans="1:10" ht="25.5" customHeight="1" x14ac:dyDescent="0.2">
      <c r="A50" s="162"/>
      <c r="B50" s="176" t="s">
        <v>67</v>
      </c>
      <c r="C50" s="177" t="s">
        <v>68</v>
      </c>
      <c r="D50" s="178"/>
      <c r="E50" s="178"/>
      <c r="F50" s="185" t="s">
        <v>24</v>
      </c>
      <c r="G50" s="186"/>
      <c r="H50" s="186"/>
      <c r="I50" s="187">
        <f>'Rozpočet Pol'!G28</f>
        <v>0</v>
      </c>
      <c r="J50" s="187"/>
    </row>
    <row r="51" spans="1:10" ht="25.5" customHeight="1" x14ac:dyDescent="0.2">
      <c r="A51" s="163"/>
      <c r="B51" s="169" t="s">
        <v>1</v>
      </c>
      <c r="C51" s="169"/>
      <c r="D51" s="170"/>
      <c r="E51" s="170"/>
      <c r="F51" s="188"/>
      <c r="G51" s="189"/>
      <c r="H51" s="189"/>
      <c r="I51" s="190">
        <f>SUM(I47:I50)</f>
        <v>0</v>
      </c>
      <c r="J51" s="190"/>
    </row>
    <row r="52" spans="1:10" x14ac:dyDescent="0.2">
      <c r="F52" s="191"/>
      <c r="G52" s="129"/>
      <c r="H52" s="191"/>
      <c r="I52" s="129"/>
      <c r="J52" s="129"/>
    </row>
    <row r="53" spans="1:10" x14ac:dyDescent="0.2">
      <c r="F53" s="191"/>
      <c r="G53" s="129"/>
      <c r="H53" s="191"/>
      <c r="I53" s="129"/>
      <c r="J53" s="129"/>
    </row>
    <row r="54" spans="1:10" x14ac:dyDescent="0.2">
      <c r="F54" s="191"/>
      <c r="G54" s="129"/>
      <c r="H54" s="191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1:J51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5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72</v>
      </c>
    </row>
    <row r="2" spans="1:60" ht="24.95" customHeight="1" x14ac:dyDescent="0.2">
      <c r="A2" s="201" t="s">
        <v>71</v>
      </c>
      <c r="B2" s="195"/>
      <c r="C2" s="196" t="s">
        <v>45</v>
      </c>
      <c r="D2" s="197"/>
      <c r="E2" s="197"/>
      <c r="F2" s="197"/>
      <c r="G2" s="203"/>
      <c r="AE2" t="s">
        <v>73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74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75</v>
      </c>
    </row>
    <row r="5" spans="1:60" hidden="1" x14ac:dyDescent="0.2">
      <c r="A5" s="205" t="s">
        <v>76</v>
      </c>
      <c r="B5" s="206"/>
      <c r="C5" s="207"/>
      <c r="D5" s="208"/>
      <c r="E5" s="208"/>
      <c r="F5" s="208"/>
      <c r="G5" s="209"/>
      <c r="AE5" t="s">
        <v>77</v>
      </c>
    </row>
    <row r="7" spans="1:60" ht="38.25" x14ac:dyDescent="0.2">
      <c r="A7" s="214" t="s">
        <v>78</v>
      </c>
      <c r="B7" s="215" t="s">
        <v>79</v>
      </c>
      <c r="C7" s="215" t="s">
        <v>80</v>
      </c>
      <c r="D7" s="214" t="s">
        <v>81</v>
      </c>
      <c r="E7" s="214" t="s">
        <v>82</v>
      </c>
      <c r="F7" s="210" t="s">
        <v>83</v>
      </c>
      <c r="G7" s="231" t="s">
        <v>28</v>
      </c>
      <c r="H7" s="232" t="s">
        <v>29</v>
      </c>
      <c r="I7" s="232" t="s">
        <v>84</v>
      </c>
      <c r="J7" s="232" t="s">
        <v>30</v>
      </c>
      <c r="K7" s="232" t="s">
        <v>85</v>
      </c>
      <c r="L7" s="232" t="s">
        <v>86</v>
      </c>
      <c r="M7" s="232" t="s">
        <v>87</v>
      </c>
      <c r="N7" s="232" t="s">
        <v>88</v>
      </c>
      <c r="O7" s="232" t="s">
        <v>89</v>
      </c>
      <c r="P7" s="232" t="s">
        <v>90</v>
      </c>
      <c r="Q7" s="232" t="s">
        <v>91</v>
      </c>
      <c r="R7" s="232" t="s">
        <v>92</v>
      </c>
      <c r="S7" s="232" t="s">
        <v>93</v>
      </c>
      <c r="T7" s="232" t="s">
        <v>94</v>
      </c>
      <c r="U7" s="217" t="s">
        <v>95</v>
      </c>
    </row>
    <row r="8" spans="1:60" x14ac:dyDescent="0.2">
      <c r="A8" s="233" t="s">
        <v>96</v>
      </c>
      <c r="B8" s="234" t="s">
        <v>61</v>
      </c>
      <c r="C8" s="235" t="s">
        <v>62</v>
      </c>
      <c r="D8" s="236"/>
      <c r="E8" s="237"/>
      <c r="F8" s="238"/>
      <c r="G8" s="238">
        <f>SUMIF(AE9:AE11,"&lt;&gt;NOR",G9:G11)</f>
        <v>0</v>
      </c>
      <c r="H8" s="238"/>
      <c r="I8" s="238">
        <f>SUM(I9:I11)</f>
        <v>0</v>
      </c>
      <c r="J8" s="238"/>
      <c r="K8" s="238">
        <f>SUM(K9:K11)</f>
        <v>0</v>
      </c>
      <c r="L8" s="238"/>
      <c r="M8" s="238">
        <f>SUM(M9:M11)</f>
        <v>0</v>
      </c>
      <c r="N8" s="216"/>
      <c r="O8" s="216">
        <f>SUM(O9:O11)</f>
        <v>0</v>
      </c>
      <c r="P8" s="216"/>
      <c r="Q8" s="216">
        <f>SUM(Q9:Q11)</f>
        <v>0</v>
      </c>
      <c r="R8" s="216"/>
      <c r="S8" s="216"/>
      <c r="T8" s="233"/>
      <c r="U8" s="216">
        <f>SUM(U9:U11)</f>
        <v>0.38</v>
      </c>
      <c r="AE8" t="s">
        <v>97</v>
      </c>
    </row>
    <row r="9" spans="1:60" outlineLevel="1" x14ac:dyDescent="0.2">
      <c r="A9" s="212">
        <v>1</v>
      </c>
      <c r="B9" s="218" t="s">
        <v>98</v>
      </c>
      <c r="C9" s="261" t="s">
        <v>99</v>
      </c>
      <c r="D9" s="220" t="s">
        <v>100</v>
      </c>
      <c r="E9" s="226">
        <v>0.3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0.49</v>
      </c>
      <c r="U9" s="221">
        <f>ROUND(E9*T9,2)</f>
        <v>0.15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101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8" t="s">
        <v>102</v>
      </c>
      <c r="C10" s="261" t="s">
        <v>103</v>
      </c>
      <c r="D10" s="220" t="s">
        <v>100</v>
      </c>
      <c r="E10" s="226">
        <v>0.3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</v>
      </c>
      <c r="U10" s="221">
        <f>ROUND(E10*T10,2)</f>
        <v>0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101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8" t="s">
        <v>104</v>
      </c>
      <c r="C11" s="261" t="s">
        <v>105</v>
      </c>
      <c r="D11" s="220" t="s">
        <v>100</v>
      </c>
      <c r="E11" s="226">
        <v>0.2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1.1399999999999999</v>
      </c>
      <c r="U11" s="221">
        <f>ROUND(E11*T11,2)</f>
        <v>0.23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101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">
      <c r="A12" s="213" t="s">
        <v>96</v>
      </c>
      <c r="B12" s="219" t="s">
        <v>63</v>
      </c>
      <c r="C12" s="262" t="s">
        <v>64</v>
      </c>
      <c r="D12" s="223"/>
      <c r="E12" s="227"/>
      <c r="F12" s="230"/>
      <c r="G12" s="230">
        <f>SUMIF(AE13:AE13,"&lt;&gt;NOR",G13:G13)</f>
        <v>0</v>
      </c>
      <c r="H12" s="230"/>
      <c r="I12" s="230">
        <f>SUM(I13:I13)</f>
        <v>0</v>
      </c>
      <c r="J12" s="230"/>
      <c r="K12" s="230">
        <f>SUM(K13:K13)</f>
        <v>0</v>
      </c>
      <c r="L12" s="230"/>
      <c r="M12" s="230">
        <f>SUM(M13:M13)</f>
        <v>0</v>
      </c>
      <c r="N12" s="224"/>
      <c r="O12" s="224">
        <f>SUM(O13:O13)</f>
        <v>0</v>
      </c>
      <c r="P12" s="224"/>
      <c r="Q12" s="224">
        <f>SUM(Q13:Q13)</f>
        <v>6.7199999999999996E-2</v>
      </c>
      <c r="R12" s="224"/>
      <c r="S12" s="224"/>
      <c r="T12" s="225"/>
      <c r="U12" s="224">
        <f>SUM(U13:U13)</f>
        <v>6.4</v>
      </c>
      <c r="AE12" t="s">
        <v>97</v>
      </c>
    </row>
    <row r="13" spans="1:60" outlineLevel="1" x14ac:dyDescent="0.2">
      <c r="A13" s="212">
        <v>4</v>
      </c>
      <c r="B13" s="218" t="s">
        <v>106</v>
      </c>
      <c r="C13" s="261" t="s">
        <v>107</v>
      </c>
      <c r="D13" s="220" t="s">
        <v>108</v>
      </c>
      <c r="E13" s="226">
        <v>32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0</v>
      </c>
      <c r="O13" s="221">
        <f>ROUND(E13*N13,5)</f>
        <v>0</v>
      </c>
      <c r="P13" s="221">
        <v>2.0999999999999999E-3</v>
      </c>
      <c r="Q13" s="221">
        <f>ROUND(E13*P13,5)</f>
        <v>6.7199999999999996E-2</v>
      </c>
      <c r="R13" s="221"/>
      <c r="S13" s="221"/>
      <c r="T13" s="222">
        <v>0.2</v>
      </c>
      <c r="U13" s="221">
        <f>ROUND(E13*T13,2)</f>
        <v>6.4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101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">
      <c r="A14" s="213" t="s">
        <v>96</v>
      </c>
      <c r="B14" s="219" t="s">
        <v>65</v>
      </c>
      <c r="C14" s="262" t="s">
        <v>66</v>
      </c>
      <c r="D14" s="223"/>
      <c r="E14" s="227"/>
      <c r="F14" s="230"/>
      <c r="G14" s="230">
        <f>SUMIF(AE15:AE27,"&lt;&gt;NOR",G15:G27)</f>
        <v>0</v>
      </c>
      <c r="H14" s="230"/>
      <c r="I14" s="230">
        <f>SUM(I15:I27)</f>
        <v>0</v>
      </c>
      <c r="J14" s="230"/>
      <c r="K14" s="230">
        <f>SUM(K15:K27)</f>
        <v>0</v>
      </c>
      <c r="L14" s="230"/>
      <c r="M14" s="230">
        <f>SUM(M15:M27)</f>
        <v>0</v>
      </c>
      <c r="N14" s="224"/>
      <c r="O14" s="224">
        <f>SUM(O15:O27)</f>
        <v>0.43725000000000003</v>
      </c>
      <c r="P14" s="224"/>
      <c r="Q14" s="224">
        <f>SUM(Q15:Q27)</f>
        <v>0.85946999999999996</v>
      </c>
      <c r="R14" s="224"/>
      <c r="S14" s="224"/>
      <c r="T14" s="225"/>
      <c r="U14" s="224">
        <f>SUM(U15:U27)</f>
        <v>73.47999999999999</v>
      </c>
      <c r="AE14" t="s">
        <v>97</v>
      </c>
    </row>
    <row r="15" spans="1:60" outlineLevel="1" x14ac:dyDescent="0.2">
      <c r="A15" s="212">
        <v>5</v>
      </c>
      <c r="B15" s="218" t="s">
        <v>109</v>
      </c>
      <c r="C15" s="261" t="s">
        <v>110</v>
      </c>
      <c r="D15" s="220" t="s">
        <v>111</v>
      </c>
      <c r="E15" s="226">
        <v>39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0</v>
      </c>
      <c r="O15" s="221">
        <f>ROUND(E15*N15,5)</f>
        <v>0</v>
      </c>
      <c r="P15" s="221">
        <v>3.1E-4</v>
      </c>
      <c r="Q15" s="221">
        <f>ROUND(E15*P15,5)</f>
        <v>1.209E-2</v>
      </c>
      <c r="R15" s="221"/>
      <c r="S15" s="221"/>
      <c r="T15" s="222">
        <v>5.0000000000000001E-3</v>
      </c>
      <c r="U15" s="221">
        <f>ROUND(E15*T15,2)</f>
        <v>0.2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101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12">
        <v>6</v>
      </c>
      <c r="B16" s="218" t="s">
        <v>112</v>
      </c>
      <c r="C16" s="261" t="s">
        <v>113</v>
      </c>
      <c r="D16" s="220" t="s">
        <v>114</v>
      </c>
      <c r="E16" s="226">
        <v>48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5.0000000000000002E-5</v>
      </c>
      <c r="O16" s="221">
        <f>ROUND(E16*N16,5)</f>
        <v>2.3999999999999998E-3</v>
      </c>
      <c r="P16" s="221">
        <v>5.3200000000000001E-3</v>
      </c>
      <c r="Q16" s="221">
        <f>ROUND(E16*P16,5)</f>
        <v>0.25535999999999998</v>
      </c>
      <c r="R16" s="221"/>
      <c r="S16" s="221"/>
      <c r="T16" s="222">
        <v>0.10299999999999999</v>
      </c>
      <c r="U16" s="221">
        <f>ROUND(E16*T16,2)</f>
        <v>4.9400000000000004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101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12">
        <v>7</v>
      </c>
      <c r="B17" s="218" t="s">
        <v>115</v>
      </c>
      <c r="C17" s="261" t="s">
        <v>116</v>
      </c>
      <c r="D17" s="220" t="s">
        <v>114</v>
      </c>
      <c r="E17" s="226">
        <v>69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9.0000000000000006E-5</v>
      </c>
      <c r="O17" s="221">
        <f>ROUND(E17*N17,5)</f>
        <v>6.2100000000000002E-3</v>
      </c>
      <c r="P17" s="221">
        <v>8.5800000000000008E-3</v>
      </c>
      <c r="Q17" s="221">
        <f>ROUND(E17*P17,5)</f>
        <v>0.59201999999999999</v>
      </c>
      <c r="R17" s="221"/>
      <c r="S17" s="221"/>
      <c r="T17" s="222">
        <v>0.10299999999999999</v>
      </c>
      <c r="U17" s="221">
        <f>ROUND(E17*T17,2)</f>
        <v>7.11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101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8</v>
      </c>
      <c r="B18" s="218" t="s">
        <v>117</v>
      </c>
      <c r="C18" s="261" t="s">
        <v>118</v>
      </c>
      <c r="D18" s="220" t="s">
        <v>114</v>
      </c>
      <c r="E18" s="226">
        <v>48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2.49E-3</v>
      </c>
      <c r="O18" s="221">
        <f>ROUND(E18*N18,5)</f>
        <v>0.11952</v>
      </c>
      <c r="P18" s="221">
        <v>0</v>
      </c>
      <c r="Q18" s="221">
        <f>ROUND(E18*P18,5)</f>
        <v>0</v>
      </c>
      <c r="R18" s="221"/>
      <c r="S18" s="221"/>
      <c r="T18" s="222">
        <v>0.27704000000000001</v>
      </c>
      <c r="U18" s="221">
        <f>ROUND(E18*T18,2)</f>
        <v>13.3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101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9</v>
      </c>
      <c r="B19" s="218" t="s">
        <v>119</v>
      </c>
      <c r="C19" s="261" t="s">
        <v>120</v>
      </c>
      <c r="D19" s="220" t="s">
        <v>114</v>
      </c>
      <c r="E19" s="226">
        <v>69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4.4799999999999996E-3</v>
      </c>
      <c r="O19" s="221">
        <f>ROUND(E19*N19,5)</f>
        <v>0.30912000000000001</v>
      </c>
      <c r="P19" s="221">
        <v>0</v>
      </c>
      <c r="Q19" s="221">
        <f>ROUND(E19*P19,5)</f>
        <v>0</v>
      </c>
      <c r="R19" s="221"/>
      <c r="S19" s="221"/>
      <c r="T19" s="222">
        <v>0.32200000000000001</v>
      </c>
      <c r="U19" s="221">
        <f>ROUND(E19*T19,2)</f>
        <v>22.22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101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10</v>
      </c>
      <c r="B20" s="218" t="s">
        <v>121</v>
      </c>
      <c r="C20" s="261" t="s">
        <v>122</v>
      </c>
      <c r="D20" s="220" t="s">
        <v>114</v>
      </c>
      <c r="E20" s="226">
        <v>48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</v>
      </c>
      <c r="U20" s="221">
        <f>ROUND(E20*T20,2)</f>
        <v>0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101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11</v>
      </c>
      <c r="B21" s="218" t="s">
        <v>121</v>
      </c>
      <c r="C21" s="261" t="s">
        <v>123</v>
      </c>
      <c r="D21" s="220" t="s">
        <v>114</v>
      </c>
      <c r="E21" s="226">
        <v>69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</v>
      </c>
      <c r="U21" s="221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101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2">
        <v>12</v>
      </c>
      <c r="B22" s="218" t="s">
        <v>124</v>
      </c>
      <c r="C22" s="261" t="s">
        <v>125</v>
      </c>
      <c r="D22" s="220" t="s">
        <v>114</v>
      </c>
      <c r="E22" s="226">
        <v>48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0.114</v>
      </c>
      <c r="U22" s="221">
        <f>ROUND(E22*T22,2)</f>
        <v>5.47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101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33.75" outlineLevel="1" x14ac:dyDescent="0.2">
      <c r="A23" s="212">
        <v>13</v>
      </c>
      <c r="B23" s="218" t="s">
        <v>126</v>
      </c>
      <c r="C23" s="261" t="s">
        <v>127</v>
      </c>
      <c r="D23" s="220" t="s">
        <v>114</v>
      </c>
      <c r="E23" s="226">
        <v>69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0.155</v>
      </c>
      <c r="U23" s="221">
        <f>ROUND(E23*T23,2)</f>
        <v>10.7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101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14</v>
      </c>
      <c r="B24" s="218" t="s">
        <v>128</v>
      </c>
      <c r="C24" s="261" t="s">
        <v>129</v>
      </c>
      <c r="D24" s="220" t="s">
        <v>114</v>
      </c>
      <c r="E24" s="226">
        <v>117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4.2000000000000003E-2</v>
      </c>
      <c r="U24" s="221">
        <f>ROUND(E24*T24,2)</f>
        <v>4.91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101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15</v>
      </c>
      <c r="B25" s="218" t="s">
        <v>121</v>
      </c>
      <c r="C25" s="261" t="s">
        <v>130</v>
      </c>
      <c r="D25" s="220" t="s">
        <v>131</v>
      </c>
      <c r="E25" s="226">
        <v>897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</v>
      </c>
      <c r="U25" s="221">
        <f>ROUND(E25*T25,2)</f>
        <v>0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101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16</v>
      </c>
      <c r="B26" s="218" t="s">
        <v>132</v>
      </c>
      <c r="C26" s="261" t="s">
        <v>133</v>
      </c>
      <c r="D26" s="220" t="s">
        <v>100</v>
      </c>
      <c r="E26" s="226">
        <v>0.3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3.5630000000000002</v>
      </c>
      <c r="U26" s="221">
        <f>ROUND(E26*T26,2)</f>
        <v>1.07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101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17</v>
      </c>
      <c r="B27" s="218" t="s">
        <v>134</v>
      </c>
      <c r="C27" s="261" t="s">
        <v>135</v>
      </c>
      <c r="D27" s="220" t="s">
        <v>100</v>
      </c>
      <c r="E27" s="226">
        <v>1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3.5630000000000002</v>
      </c>
      <c r="U27" s="221">
        <f>ROUND(E27*T27,2)</f>
        <v>3.56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101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">
      <c r="A28" s="213" t="s">
        <v>96</v>
      </c>
      <c r="B28" s="219" t="s">
        <v>67</v>
      </c>
      <c r="C28" s="262" t="s">
        <v>68</v>
      </c>
      <c r="D28" s="223"/>
      <c r="E28" s="227"/>
      <c r="F28" s="230"/>
      <c r="G28" s="230">
        <f>SUMIF(AE29:AE33,"&lt;&gt;NOR",G29:G33)</f>
        <v>0</v>
      </c>
      <c r="H28" s="230"/>
      <c r="I28" s="230">
        <f>SUM(I29:I33)</f>
        <v>0</v>
      </c>
      <c r="J28" s="230"/>
      <c r="K28" s="230">
        <f>SUM(K29:K33)</f>
        <v>0</v>
      </c>
      <c r="L28" s="230"/>
      <c r="M28" s="230">
        <f>SUM(M29:M33)</f>
        <v>0</v>
      </c>
      <c r="N28" s="224"/>
      <c r="O28" s="224">
        <f>SUM(O29:O33)</f>
        <v>2.0580000000000001E-2</v>
      </c>
      <c r="P28" s="224"/>
      <c r="Q28" s="224">
        <f>SUM(Q29:Q33)</f>
        <v>0</v>
      </c>
      <c r="R28" s="224"/>
      <c r="S28" s="224"/>
      <c r="T28" s="225"/>
      <c r="U28" s="224">
        <f>SUM(U29:U33)</f>
        <v>6.12</v>
      </c>
      <c r="AE28" t="s">
        <v>97</v>
      </c>
    </row>
    <row r="29" spans="1:60" outlineLevel="1" x14ac:dyDescent="0.2">
      <c r="A29" s="212">
        <v>18</v>
      </c>
      <c r="B29" s="218" t="s">
        <v>136</v>
      </c>
      <c r="C29" s="261" t="s">
        <v>137</v>
      </c>
      <c r="D29" s="220" t="s">
        <v>111</v>
      </c>
      <c r="E29" s="226">
        <v>8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1.5E-3</v>
      </c>
      <c r="O29" s="221">
        <f>ROUND(E29*N29,5)</f>
        <v>1.2E-2</v>
      </c>
      <c r="P29" s="221">
        <v>0</v>
      </c>
      <c r="Q29" s="221">
        <f>ROUND(E29*P29,5)</f>
        <v>0</v>
      </c>
      <c r="R29" s="221"/>
      <c r="S29" s="221"/>
      <c r="T29" s="222">
        <v>0.16500000000000001</v>
      </c>
      <c r="U29" s="221">
        <f>ROUND(E29*T29,2)</f>
        <v>1.32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101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19</v>
      </c>
      <c r="B30" s="218" t="s">
        <v>138</v>
      </c>
      <c r="C30" s="261" t="s">
        <v>139</v>
      </c>
      <c r="D30" s="220" t="s">
        <v>111</v>
      </c>
      <c r="E30" s="226">
        <v>6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5.1999999999999995E-4</v>
      </c>
      <c r="O30" s="221">
        <f>ROUND(E30*N30,5)</f>
        <v>3.1199999999999999E-3</v>
      </c>
      <c r="P30" s="221">
        <v>0</v>
      </c>
      <c r="Q30" s="221">
        <f>ROUND(E30*P30,5)</f>
        <v>0</v>
      </c>
      <c r="R30" s="221"/>
      <c r="S30" s="221"/>
      <c r="T30" s="222">
        <v>0.26900000000000002</v>
      </c>
      <c r="U30" s="221">
        <f>ROUND(E30*T30,2)</f>
        <v>1.61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101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20</v>
      </c>
      <c r="B31" s="218" t="s">
        <v>140</v>
      </c>
      <c r="C31" s="261" t="s">
        <v>141</v>
      </c>
      <c r="D31" s="220" t="s">
        <v>111</v>
      </c>
      <c r="E31" s="226">
        <v>6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7.6999999999999996E-4</v>
      </c>
      <c r="O31" s="221">
        <f>ROUND(E31*N31,5)</f>
        <v>4.62E-3</v>
      </c>
      <c r="P31" s="221">
        <v>0</v>
      </c>
      <c r="Q31" s="221">
        <f>ROUND(E31*P31,5)</f>
        <v>0</v>
      </c>
      <c r="R31" s="221"/>
      <c r="S31" s="221"/>
      <c r="T31" s="222">
        <v>0.35099999999999998</v>
      </c>
      <c r="U31" s="221">
        <f>ROUND(E31*T31,2)</f>
        <v>2.11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101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21</v>
      </c>
      <c r="B32" s="218" t="s">
        <v>142</v>
      </c>
      <c r="C32" s="261" t="s">
        <v>143</v>
      </c>
      <c r="D32" s="220" t="s">
        <v>111</v>
      </c>
      <c r="E32" s="226">
        <v>6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1.3999999999999999E-4</v>
      </c>
      <c r="O32" s="221">
        <f>ROUND(E32*N32,5)</f>
        <v>8.4000000000000003E-4</v>
      </c>
      <c r="P32" s="221">
        <v>0</v>
      </c>
      <c r="Q32" s="221">
        <f>ROUND(E32*P32,5)</f>
        <v>0</v>
      </c>
      <c r="R32" s="221"/>
      <c r="S32" s="221"/>
      <c r="T32" s="222">
        <v>8.2000000000000003E-2</v>
      </c>
      <c r="U32" s="221">
        <f>ROUND(E32*T32,2)</f>
        <v>0.49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101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39">
        <v>22</v>
      </c>
      <c r="B33" s="240" t="s">
        <v>144</v>
      </c>
      <c r="C33" s="263" t="s">
        <v>145</v>
      </c>
      <c r="D33" s="241" t="s">
        <v>100</v>
      </c>
      <c r="E33" s="242">
        <v>0.23</v>
      </c>
      <c r="F33" s="243">
        <f>H33+J33</f>
        <v>0</v>
      </c>
      <c r="G33" s="244">
        <f>ROUND(E33*F33,2)</f>
        <v>0</v>
      </c>
      <c r="H33" s="244"/>
      <c r="I33" s="244">
        <f>ROUND(E33*H33,2)</f>
        <v>0</v>
      </c>
      <c r="J33" s="244"/>
      <c r="K33" s="244">
        <f>ROUND(E33*J33,2)</f>
        <v>0</v>
      </c>
      <c r="L33" s="244">
        <v>21</v>
      </c>
      <c r="M33" s="244">
        <f>G33*(1+L33/100)</f>
        <v>0</v>
      </c>
      <c r="N33" s="245">
        <v>0</v>
      </c>
      <c r="O33" s="245">
        <f>ROUND(E33*N33,5)</f>
        <v>0</v>
      </c>
      <c r="P33" s="245">
        <v>0</v>
      </c>
      <c r="Q33" s="245">
        <f>ROUND(E33*P33,5)</f>
        <v>0</v>
      </c>
      <c r="R33" s="245"/>
      <c r="S33" s="245"/>
      <c r="T33" s="246">
        <v>2.5750000000000002</v>
      </c>
      <c r="U33" s="245">
        <f>ROUND(E33*T33,2)</f>
        <v>0.59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101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x14ac:dyDescent="0.2">
      <c r="A34" s="6"/>
      <c r="B34" s="7" t="s">
        <v>146</v>
      </c>
      <c r="C34" s="264" t="s">
        <v>146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AC34">
        <v>12</v>
      </c>
      <c r="AD34">
        <v>21</v>
      </c>
    </row>
    <row r="35" spans="1:60" x14ac:dyDescent="0.2">
      <c r="A35" s="247"/>
      <c r="B35" s="248" t="s">
        <v>28</v>
      </c>
      <c r="C35" s="265" t="s">
        <v>146</v>
      </c>
      <c r="D35" s="249"/>
      <c r="E35" s="249"/>
      <c r="F35" s="249"/>
      <c r="G35" s="260">
        <f>G8+G12+G14+G28</f>
        <v>0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AC35">
        <f>SUMIF(L7:L33,AC34,G7:G33)</f>
        <v>0</v>
      </c>
      <c r="AD35">
        <f>SUMIF(L7:L33,AD34,G7:G33)</f>
        <v>0</v>
      </c>
      <c r="AE35" t="s">
        <v>147</v>
      </c>
    </row>
    <row r="36" spans="1:60" x14ac:dyDescent="0.2">
      <c r="A36" s="6"/>
      <c r="B36" s="7" t="s">
        <v>146</v>
      </c>
      <c r="C36" s="264" t="s">
        <v>146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60" x14ac:dyDescent="0.2">
      <c r="A37" s="6"/>
      <c r="B37" s="7" t="s">
        <v>146</v>
      </c>
      <c r="C37" s="264" t="s">
        <v>146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60" x14ac:dyDescent="0.2">
      <c r="A38" s="250" t="s">
        <v>148</v>
      </c>
      <c r="B38" s="250"/>
      <c r="C38" s="26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60" x14ac:dyDescent="0.2">
      <c r="A39" s="251"/>
      <c r="B39" s="252"/>
      <c r="C39" s="267"/>
      <c r="D39" s="252"/>
      <c r="E39" s="252"/>
      <c r="F39" s="252"/>
      <c r="G39" s="253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E39" t="s">
        <v>149</v>
      </c>
    </row>
    <row r="40" spans="1:60" x14ac:dyDescent="0.2">
      <c r="A40" s="254"/>
      <c r="B40" s="255"/>
      <c r="C40" s="268"/>
      <c r="D40" s="255"/>
      <c r="E40" s="255"/>
      <c r="F40" s="255"/>
      <c r="G40" s="25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254"/>
      <c r="B41" s="255"/>
      <c r="C41" s="268"/>
      <c r="D41" s="255"/>
      <c r="E41" s="255"/>
      <c r="F41" s="255"/>
      <c r="G41" s="25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54"/>
      <c r="B42" s="255"/>
      <c r="C42" s="268"/>
      <c r="D42" s="255"/>
      <c r="E42" s="255"/>
      <c r="F42" s="255"/>
      <c r="G42" s="25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57"/>
      <c r="B43" s="258"/>
      <c r="C43" s="269"/>
      <c r="D43" s="258"/>
      <c r="E43" s="258"/>
      <c r="F43" s="258"/>
      <c r="G43" s="259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6"/>
      <c r="B44" s="7" t="s">
        <v>146</v>
      </c>
      <c r="C44" s="264" t="s">
        <v>146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C45" s="270"/>
      <c r="AE45" t="s">
        <v>150</v>
      </c>
    </row>
  </sheetData>
  <mergeCells count="6">
    <mergeCell ref="A1:G1"/>
    <mergeCell ref="C2:G2"/>
    <mergeCell ref="C3:G3"/>
    <mergeCell ref="C4:G4"/>
    <mergeCell ref="A38:C38"/>
    <mergeCell ref="A39:G43"/>
  </mergeCells>
  <pageMargins left="0.39370078740157499" right="0.19685039370078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Mrhálek Jaroslav (220210)</dc:creator>
  <cp:lastModifiedBy>Mrhálek Jaroslav (220210)</cp:lastModifiedBy>
  <cp:lastPrinted>2014-02-28T09:52:57Z</cp:lastPrinted>
  <dcterms:created xsi:type="dcterms:W3CDTF">2009-04-08T07:15:50Z</dcterms:created>
  <dcterms:modified xsi:type="dcterms:W3CDTF">2024-02-26T14:07:16Z</dcterms:modified>
</cp:coreProperties>
</file>